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rnmaterial\EXCEL-Vorlagen\"/>
    </mc:Choice>
  </mc:AlternateContent>
  <xr:revisionPtr revIDLastSave="0" documentId="13_ncr:1_{4E6DA524-CF22-45B3-9E85-14A82BB892F6}" xr6:coauthVersionLast="47" xr6:coauthVersionMax="47" xr10:uidLastSave="{00000000-0000-0000-0000-000000000000}"/>
  <bookViews>
    <workbookView xWindow="-110" yWindow="-110" windowWidth="22780" windowHeight="14540" xr2:uid="{31B33C8B-B8C8-4AEA-BFD5-7D716077DEF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11" i="1" s="1"/>
  <c r="E29" i="1"/>
  <c r="D29" i="1"/>
  <c r="D28" i="1"/>
  <c r="E28" i="1" s="1"/>
  <c r="C11" i="1" s="1"/>
  <c r="D27" i="1"/>
  <c r="E27" i="1" s="1"/>
  <c r="B11" i="1" s="1"/>
  <c r="D24" i="1"/>
  <c r="C24" i="1"/>
  <c r="E24" i="1" s="1"/>
  <c r="D23" i="1"/>
  <c r="C23" i="1"/>
  <c r="E23" i="1" s="1"/>
  <c r="D22" i="1"/>
  <c r="C22" i="1"/>
  <c r="D21" i="1"/>
  <c r="C21" i="1"/>
  <c r="E21" i="1" s="1"/>
  <c r="C18" i="1"/>
  <c r="C17" i="1"/>
  <c r="C16" i="1"/>
  <c r="C15" i="1"/>
  <c r="D11" i="1"/>
  <c r="E9" i="1"/>
  <c r="D9" i="1"/>
  <c r="C9" i="1"/>
  <c r="B9" i="1"/>
  <c r="E8" i="1"/>
  <c r="E10" i="1" s="1"/>
  <c r="F3" i="1"/>
  <c r="D18" i="1" s="1"/>
  <c r="E18" i="1" s="1"/>
  <c r="E22" i="1" l="1"/>
  <c r="E12" i="1"/>
  <c r="F9" i="1"/>
  <c r="D16" i="1"/>
  <c r="E16" i="1" s="1"/>
  <c r="F11" i="1"/>
  <c r="E15" i="1"/>
  <c r="D17" i="1"/>
  <c r="E17" i="1" s="1"/>
  <c r="B8" i="1"/>
  <c r="B10" i="1" s="1"/>
  <c r="C8" i="1"/>
  <c r="C10" i="1" s="1"/>
  <c r="C12" i="1" s="1"/>
  <c r="D15" i="1"/>
  <c r="D8" i="1"/>
  <c r="D10" i="1" s="1"/>
  <c r="D12" i="1" s="1"/>
  <c r="F10" i="1" l="1"/>
  <c r="B12" i="1"/>
  <c r="F12" i="1" s="1"/>
</calcChain>
</file>

<file path=xl/sharedStrings.xml><?xml version="1.0" encoding="utf-8"?>
<sst xmlns="http://schemas.openxmlformats.org/spreadsheetml/2006/main" count="39" uniqueCount="24">
  <si>
    <t>Übergangsbereich 450 € - 1.300 €</t>
  </si>
  <si>
    <r>
      <t xml:space="preserve">Formel ab 01.07.2019:
</t>
    </r>
    <r>
      <rPr>
        <sz val="11"/>
        <color rgb="FFFF0000"/>
        <rFont val="Calibri"/>
        <family val="2"/>
        <scheme val="minor"/>
      </rPr>
      <t>§ 163 X SGB VI</t>
    </r>
  </si>
  <si>
    <r>
      <t>0,7566*450+((1300/(1300-450))-(450/(1300-450))*0,7566)*(</t>
    </r>
    <r>
      <rPr>
        <sz val="11"/>
        <color rgb="FFFF0000"/>
        <rFont val="Calibri"/>
        <family val="2"/>
        <scheme val="minor"/>
      </rPr>
      <t>Arbeitsentgelt</t>
    </r>
    <r>
      <rPr>
        <sz val="11"/>
        <color theme="1"/>
        <rFont val="Calibri"/>
        <family val="2"/>
        <scheme val="minor"/>
      </rPr>
      <t xml:space="preserve">-450) = </t>
    </r>
  </si>
  <si>
    <t>Krankenversicherung</t>
  </si>
  <si>
    <t>Pflegeversicherung</t>
  </si>
  <si>
    <t>Rentenversicherung</t>
  </si>
  <si>
    <t>Arbeitslosenversicherung</t>
  </si>
  <si>
    <t>Summe</t>
  </si>
  <si>
    <t>Abeitgeber %</t>
  </si>
  <si>
    <t>Arbeitnehmer %</t>
  </si>
  <si>
    <t>BMG Gesamt</t>
  </si>
  <si>
    <t>BMG Arbeitgeber</t>
  </si>
  <si>
    <r>
      <t xml:space="preserve">Arbeitnehmer mit Gleitzone
</t>
    </r>
    <r>
      <rPr>
        <sz val="11"/>
        <color rgb="FFFF0000"/>
        <rFont val="Calibri"/>
        <family val="2"/>
        <scheme val="minor"/>
      </rPr>
      <t>§ 168 I Nr. 1d SGB VI</t>
    </r>
  </si>
  <si>
    <t>Arbeitnehmer ohne Gleitzone</t>
  </si>
  <si>
    <t>Vorteil Gleitzone</t>
  </si>
  <si>
    <t>Sozialversicherungszweig</t>
  </si>
  <si>
    <t>AG-/AN-Anteil</t>
  </si>
  <si>
    <t>Gesamt-BMG Gleitzone</t>
  </si>
  <si>
    <t>Gesamtbeiträge Gleitzone</t>
  </si>
  <si>
    <t>AG-Anteil</t>
  </si>
  <si>
    <t>AG-Beiträge</t>
  </si>
  <si>
    <t>AN-Anteil</t>
  </si>
  <si>
    <t>BMG AN ohne Gleitzone</t>
  </si>
  <si>
    <t>AN-Beiträge ohne Gleitzone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</si>
</sst>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6FA3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8" fontId="0" fillId="2" borderId="0" xfId="0" applyNumberFormat="1" applyFill="1" applyAlignment="1">
      <alignment horizontal="center" vertical="center"/>
    </xf>
    <xf numFmtId="8" fontId="0" fillId="3" borderId="0" xfId="0" applyNumberForma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5" fontId="0" fillId="4" borderId="1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5" xfId="0" applyFill="1" applyBorder="1" applyAlignment="1">
      <alignment vertical="center"/>
    </xf>
    <xf numFmtId="10" fontId="0" fillId="3" borderId="1" xfId="0" applyNumberFormat="1" applyFill="1" applyBorder="1" applyAlignment="1">
      <alignment horizontal="center" vertical="center"/>
    </xf>
    <xf numFmtId="7" fontId="0" fillId="3" borderId="1" xfId="0" applyNumberFormat="1" applyFill="1" applyBorder="1" applyAlignment="1">
      <alignment horizontal="center" vertical="center"/>
    </xf>
    <xf numFmtId="7" fontId="0" fillId="3" borderId="1" xfId="1" applyNumberFormat="1" applyFont="1" applyFill="1" applyBorder="1" applyAlignment="1">
      <alignment horizontal="center" vertical="center"/>
    </xf>
    <xf numFmtId="7" fontId="0" fillId="0" borderId="0" xfId="1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7" fontId="0" fillId="2" borderId="1" xfId="1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7" fontId="0" fillId="4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E981-C047-443B-9587-D6549562EBAF}">
  <dimension ref="A2:F30"/>
  <sheetViews>
    <sheetView tabSelected="1" view="pageLayout" topLeftCell="A4" zoomScaleNormal="100" workbookViewId="0">
      <selection activeCell="E26" sqref="E26"/>
    </sheetView>
  </sheetViews>
  <sheetFormatPr baseColWidth="10" defaultColWidth="11.453125" defaultRowHeight="14.5" x14ac:dyDescent="0.35"/>
  <cols>
    <col min="1" max="1" width="28.81640625" style="1" bestFit="1" customWidth="1"/>
    <col min="2" max="2" width="24.54296875" style="1" customWidth="1"/>
    <col min="3" max="3" width="16.7265625" style="1" customWidth="1"/>
    <col min="4" max="4" width="24" style="1" customWidth="1"/>
    <col min="5" max="5" width="26.81640625" style="1" customWidth="1"/>
    <col min="6" max="6" width="9.7265625" style="1" bestFit="1" customWidth="1"/>
    <col min="7" max="7" width="12.54296875" style="1" customWidth="1"/>
    <col min="8" max="16384" width="11.453125" style="1"/>
  </cols>
  <sheetData>
    <row r="2" spans="1:6" ht="18.5" x14ac:dyDescent="0.35">
      <c r="A2" s="39" t="s">
        <v>0</v>
      </c>
      <c r="B2" s="39"/>
      <c r="C2" s="39"/>
      <c r="D2" s="39"/>
      <c r="E2" s="39"/>
      <c r="F2" s="39"/>
    </row>
    <row r="3" spans="1:6" ht="29" x14ac:dyDescent="0.35">
      <c r="A3" s="2" t="s">
        <v>1</v>
      </c>
      <c r="B3" s="40" t="s">
        <v>2</v>
      </c>
      <c r="C3" s="40"/>
      <c r="D3" s="40"/>
      <c r="E3" s="3">
        <v>1000</v>
      </c>
      <c r="F3" s="4">
        <f>0.7566*450+((1300/(1300-450))-(450/(1300-450))*0.7566)*(E3-450)</f>
        <v>961.3423529411765</v>
      </c>
    </row>
    <row r="4" spans="1:6" ht="11.25" customHeight="1" x14ac:dyDescent="0.35"/>
    <row r="5" spans="1:6" x14ac:dyDescent="0.35"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</row>
    <row r="6" spans="1:6" x14ac:dyDescent="0.35">
      <c r="A6" s="7" t="s">
        <v>8</v>
      </c>
      <c r="B6" s="8">
        <v>7.7499999999999999E-2</v>
      </c>
      <c r="C6" s="9">
        <v>1.525E-2</v>
      </c>
      <c r="D6" s="8">
        <v>9.2999999999999999E-2</v>
      </c>
      <c r="E6" s="8">
        <v>1.2E-2</v>
      </c>
      <c r="F6" s="41"/>
    </row>
    <row r="7" spans="1:6" x14ac:dyDescent="0.35">
      <c r="A7" s="7" t="s">
        <v>9</v>
      </c>
      <c r="B7" s="8">
        <v>7.7499999999999999E-2</v>
      </c>
      <c r="C7" s="9">
        <v>1.525E-2</v>
      </c>
      <c r="D7" s="8">
        <v>9.2999999999999999E-2</v>
      </c>
      <c r="E7" s="8">
        <v>1.2E-2</v>
      </c>
      <c r="F7" s="42"/>
    </row>
    <row r="8" spans="1:6" x14ac:dyDescent="0.35">
      <c r="A8" s="10" t="s">
        <v>10</v>
      </c>
      <c r="B8" s="11">
        <f>+F3*(B6+B7)</f>
        <v>149.00806470588236</v>
      </c>
      <c r="C8" s="11">
        <f>+F3*(C6+C7)</f>
        <v>29.320941764705882</v>
      </c>
      <c r="D8" s="11">
        <f>+F3*(D6+D7)</f>
        <v>178.80967764705883</v>
      </c>
      <c r="E8" s="11">
        <f>+F3*(E6+E7)</f>
        <v>23.072216470588238</v>
      </c>
      <c r="F8" s="43"/>
    </row>
    <row r="9" spans="1:6" x14ac:dyDescent="0.35">
      <c r="A9" s="12" t="s">
        <v>11</v>
      </c>
      <c r="B9" s="13">
        <f>+E3*B6</f>
        <v>77.5</v>
      </c>
      <c r="C9" s="13">
        <f>+E3*C6</f>
        <v>15.25</v>
      </c>
      <c r="D9" s="13">
        <f>+E3*D6</f>
        <v>93</v>
      </c>
      <c r="E9" s="13">
        <f>+E3*E6</f>
        <v>12</v>
      </c>
      <c r="F9" s="13">
        <f>+SUM(B9:E9)</f>
        <v>197.75</v>
      </c>
    </row>
    <row r="10" spans="1:6" ht="29" x14ac:dyDescent="0.35">
      <c r="A10" s="14" t="s">
        <v>12</v>
      </c>
      <c r="B10" s="15">
        <f>+B8-B9</f>
        <v>71.508064705882362</v>
      </c>
      <c r="C10" s="15">
        <f>+C8-C9</f>
        <v>14.070941764705882</v>
      </c>
      <c r="D10" s="15">
        <f>+D8-D9</f>
        <v>85.809677647058834</v>
      </c>
      <c r="E10" s="15">
        <f>+E8-E9</f>
        <v>11.072216470588238</v>
      </c>
      <c r="F10" s="15">
        <f>+SUM(B10:E10)</f>
        <v>182.46090058823532</v>
      </c>
    </row>
    <row r="11" spans="1:6" x14ac:dyDescent="0.35">
      <c r="A11" s="16" t="s">
        <v>13</v>
      </c>
      <c r="B11" s="17">
        <f>+E27</f>
        <v>77.5</v>
      </c>
      <c r="C11" s="17">
        <f>+E28</f>
        <v>15.25</v>
      </c>
      <c r="D11" s="17">
        <f>+E29</f>
        <v>93</v>
      </c>
      <c r="E11" s="17">
        <f>+E30</f>
        <v>12</v>
      </c>
      <c r="F11" s="17">
        <f>+SUM(B11:E11)</f>
        <v>197.75</v>
      </c>
    </row>
    <row r="12" spans="1:6" x14ac:dyDescent="0.35">
      <c r="A12" s="7" t="s">
        <v>14</v>
      </c>
      <c r="B12" s="15">
        <f>+B11-B10</f>
        <v>5.9919352941176385</v>
      </c>
      <c r="C12" s="15">
        <f>+C11-C10</f>
        <v>1.1790582352941179</v>
      </c>
      <c r="D12" s="15">
        <f>+D11-D10</f>
        <v>7.1903223529411662</v>
      </c>
      <c r="E12" s="15">
        <f>+E11-E10</f>
        <v>0.92778352941176223</v>
      </c>
      <c r="F12" s="18">
        <f>SUM(B12:E12)</f>
        <v>15.289099411764685</v>
      </c>
    </row>
    <row r="13" spans="1:6" ht="11.25" customHeight="1" x14ac:dyDescent="0.35"/>
    <row r="14" spans="1:6" x14ac:dyDescent="0.35">
      <c r="B14" s="10" t="s">
        <v>15</v>
      </c>
      <c r="C14" s="19" t="s">
        <v>16</v>
      </c>
      <c r="D14" s="19" t="s">
        <v>17</v>
      </c>
      <c r="E14" s="20" t="s">
        <v>18</v>
      </c>
      <c r="F14" s="21"/>
    </row>
    <row r="15" spans="1:6" x14ac:dyDescent="0.35">
      <c r="B15" s="22" t="s">
        <v>3</v>
      </c>
      <c r="C15" s="23">
        <f>+B6+B7</f>
        <v>0.155</v>
      </c>
      <c r="D15" s="24">
        <f>+F3</f>
        <v>961.3423529411765</v>
      </c>
      <c r="E15" s="25">
        <f>+C15*D15</f>
        <v>149.00806470588236</v>
      </c>
      <c r="F15" s="26"/>
    </row>
    <row r="16" spans="1:6" x14ac:dyDescent="0.35">
      <c r="B16" s="10" t="s">
        <v>4</v>
      </c>
      <c r="C16" s="23">
        <f>+C6+C7</f>
        <v>3.0499999999999999E-2</v>
      </c>
      <c r="D16" s="24">
        <f>+F3</f>
        <v>961.3423529411765</v>
      </c>
      <c r="E16" s="25">
        <f t="shared" ref="E16:E18" si="0">+C16*D16</f>
        <v>29.320941764705882</v>
      </c>
      <c r="F16" s="26"/>
    </row>
    <row r="17" spans="2:6" x14ac:dyDescent="0.35">
      <c r="B17" s="22" t="s">
        <v>5</v>
      </c>
      <c r="C17" s="23">
        <f>+D6+D7</f>
        <v>0.186</v>
      </c>
      <c r="D17" s="24">
        <f>+F3</f>
        <v>961.3423529411765</v>
      </c>
      <c r="E17" s="25">
        <f t="shared" si="0"/>
        <v>178.80967764705883</v>
      </c>
      <c r="F17" s="26"/>
    </row>
    <row r="18" spans="2:6" x14ac:dyDescent="0.35">
      <c r="B18" s="22" t="s">
        <v>6</v>
      </c>
      <c r="C18" s="23">
        <f>+E6+E7</f>
        <v>2.4E-2</v>
      </c>
      <c r="D18" s="24">
        <f>+F3</f>
        <v>961.3423529411765</v>
      </c>
      <c r="E18" s="25">
        <f t="shared" si="0"/>
        <v>23.072216470588238</v>
      </c>
      <c r="F18" s="26"/>
    </row>
    <row r="19" spans="2:6" ht="11.25" customHeight="1" x14ac:dyDescent="0.35"/>
    <row r="20" spans="2:6" s="30" customFormat="1" x14ac:dyDescent="0.35">
      <c r="B20" s="12" t="s">
        <v>15</v>
      </c>
      <c r="C20" s="27" t="s">
        <v>19</v>
      </c>
      <c r="D20" s="28" t="s">
        <v>11</v>
      </c>
      <c r="E20" s="27" t="s">
        <v>20</v>
      </c>
      <c r="F20" s="29"/>
    </row>
    <row r="21" spans="2:6" x14ac:dyDescent="0.35">
      <c r="B21" s="31" t="s">
        <v>3</v>
      </c>
      <c r="C21" s="32">
        <f>+B6</f>
        <v>7.7499999999999999E-2</v>
      </c>
      <c r="D21" s="33">
        <f>+E3</f>
        <v>1000</v>
      </c>
      <c r="E21" s="34">
        <f>+C21*D21</f>
        <v>77.5</v>
      </c>
      <c r="F21" s="26"/>
    </row>
    <row r="22" spans="2:6" x14ac:dyDescent="0.35">
      <c r="B22" s="12" t="s">
        <v>4</v>
      </c>
      <c r="C22" s="32">
        <f>+C6</f>
        <v>1.525E-2</v>
      </c>
      <c r="D22" s="33">
        <f>+E3</f>
        <v>1000</v>
      </c>
      <c r="E22" s="34">
        <f>+C22*D22</f>
        <v>15.25</v>
      </c>
      <c r="F22" s="26"/>
    </row>
    <row r="23" spans="2:6" x14ac:dyDescent="0.35">
      <c r="B23" s="31" t="s">
        <v>5</v>
      </c>
      <c r="C23" s="32">
        <f>+D6</f>
        <v>9.2999999999999999E-2</v>
      </c>
      <c r="D23" s="33">
        <f>+E3</f>
        <v>1000</v>
      </c>
      <c r="E23" s="34">
        <f>+C23*D23</f>
        <v>93</v>
      </c>
      <c r="F23" s="26"/>
    </row>
    <row r="24" spans="2:6" x14ac:dyDescent="0.35">
      <c r="B24" s="12" t="s">
        <v>6</v>
      </c>
      <c r="C24" s="32">
        <f>+E6</f>
        <v>1.2E-2</v>
      </c>
      <c r="D24" s="33">
        <f>+E3</f>
        <v>1000</v>
      </c>
      <c r="E24" s="34">
        <f>+C24*D24</f>
        <v>12</v>
      </c>
      <c r="F24" s="26"/>
    </row>
    <row r="25" spans="2:6" ht="11.25" customHeight="1" x14ac:dyDescent="0.35"/>
    <row r="26" spans="2:6" s="30" customFormat="1" x14ac:dyDescent="0.35">
      <c r="B26" s="16" t="s">
        <v>15</v>
      </c>
      <c r="C26" s="35" t="s">
        <v>21</v>
      </c>
      <c r="D26" s="36" t="s">
        <v>22</v>
      </c>
      <c r="E26" s="36" t="s">
        <v>23</v>
      </c>
      <c r="F26" s="29"/>
    </row>
    <row r="27" spans="2:6" x14ac:dyDescent="0.35">
      <c r="B27" s="16" t="s">
        <v>3</v>
      </c>
      <c r="C27" s="37">
        <v>7.7499999999999999E-2</v>
      </c>
      <c r="D27" s="38">
        <f>+E3</f>
        <v>1000</v>
      </c>
      <c r="E27" s="38">
        <f>+C27*D27</f>
        <v>77.5</v>
      </c>
      <c r="F27" s="26"/>
    </row>
    <row r="28" spans="2:6" x14ac:dyDescent="0.35">
      <c r="B28" s="16" t="s">
        <v>4</v>
      </c>
      <c r="C28" s="37">
        <v>1.525E-2</v>
      </c>
      <c r="D28" s="38">
        <f>+E3</f>
        <v>1000</v>
      </c>
      <c r="E28" s="38">
        <f>+C28*D28</f>
        <v>15.25</v>
      </c>
      <c r="F28" s="26"/>
    </row>
    <row r="29" spans="2:6" x14ac:dyDescent="0.35">
      <c r="B29" s="16" t="s">
        <v>5</v>
      </c>
      <c r="C29" s="37">
        <v>9.2999999999999999E-2</v>
      </c>
      <c r="D29" s="38">
        <f>+E3</f>
        <v>1000</v>
      </c>
      <c r="E29" s="38">
        <f>+C29*D29</f>
        <v>93</v>
      </c>
      <c r="F29" s="26"/>
    </row>
    <row r="30" spans="2:6" x14ac:dyDescent="0.35">
      <c r="B30" s="16" t="s">
        <v>6</v>
      </c>
      <c r="C30" s="37">
        <v>1.2E-2</v>
      </c>
      <c r="D30" s="38">
        <f>+E3</f>
        <v>1000</v>
      </c>
      <c r="E30" s="38">
        <f>+C30*D30</f>
        <v>12</v>
      </c>
      <c r="F30" s="26"/>
    </row>
  </sheetData>
  <mergeCells count="3">
    <mergeCell ref="A2:F2"/>
    <mergeCell ref="B3:D3"/>
    <mergeCell ref="F6:F8"/>
  </mergeCells>
  <pageMargins left="0.7" right="0.7" top="0.78740157499999996" bottom="0.78740157499999996" header="0.3" footer="0.3"/>
  <pageSetup paperSize="9" orientation="landscape" r:id="rId1"/>
  <headerFooter>
    <oddFooter>&amp;L&amp;K00B050www.sg-institut.de&amp;C&amp;K00B050© 2021 StB Dipl.-Kfm. Sergej Gubanov&amp;R&amp;K00B050&amp;P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Gubanov</dc:creator>
  <cp:lastModifiedBy>Sergej Gubanov</cp:lastModifiedBy>
  <dcterms:created xsi:type="dcterms:W3CDTF">2021-04-11T22:03:20Z</dcterms:created>
  <dcterms:modified xsi:type="dcterms:W3CDTF">2022-08-14T20:13:01Z</dcterms:modified>
</cp:coreProperties>
</file>